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楼及3楼车间工程量" sheetId="2" r:id="rId1"/>
  </sheets>
  <definedNames>
    <definedName name="_xlnm.Print_Area" localSheetId="0">'1楼及3楼车间工程量'!$A$1:$G$101</definedName>
    <definedName name="_xlnm.Print_Titles" localSheetId="0">'1楼及3楼车间工程量'!$1:$2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<sst xmlns="http://schemas.openxmlformats.org/spreadsheetml/2006/main" count="268" uniqueCount="169">
  <si>
    <t>深九电器光明分厂车间及仓库部分区域装修改造工程清单</t>
  </si>
  <si>
    <t>序号</t>
  </si>
  <si>
    <t>品名规格</t>
  </si>
  <si>
    <t>单位</t>
  </si>
  <si>
    <t>工程量</t>
  </si>
  <si>
    <t>单价（元）</t>
  </si>
  <si>
    <t>小计</t>
  </si>
  <si>
    <t>备注</t>
  </si>
  <si>
    <t>深九电器光明分厂1楼库房改造工程量清单</t>
  </si>
  <si>
    <t>一、拆除部分</t>
  </si>
  <si>
    <t>铁网</t>
  </si>
  <si>
    <r>
      <rPr>
        <sz val="11"/>
        <rFont val="微软雅黑"/>
        <charset val="134"/>
      </rPr>
      <t>M</t>
    </r>
    <r>
      <rPr>
        <vertAlign val="superscript"/>
        <sz val="11"/>
        <rFont val="微软雅黑"/>
        <charset val="134"/>
      </rPr>
      <t>2</t>
    </r>
  </si>
  <si>
    <t>两扇铁网拆除</t>
  </si>
  <si>
    <t>开门洞</t>
  </si>
  <si>
    <t>项</t>
  </si>
  <si>
    <t>扩一个2*2.2米的门洞</t>
  </si>
  <si>
    <t>1楼大门扩宽</t>
  </si>
  <si>
    <t>需能放入1.8米宽，2.2米高的门</t>
  </si>
  <si>
    <t>1楼内货台拆除</t>
  </si>
  <si>
    <r>
      <rPr>
        <sz val="11"/>
        <rFont val="微软雅黑"/>
        <charset val="134"/>
      </rPr>
      <t>M</t>
    </r>
    <r>
      <rPr>
        <vertAlign val="superscript"/>
        <sz val="11"/>
        <rFont val="微软雅黑"/>
        <charset val="134"/>
      </rPr>
      <t>3</t>
    </r>
  </si>
  <si>
    <t>需要拆除4.2*1.83*1.3米的货台</t>
  </si>
  <si>
    <t>1楼外货台拆除</t>
  </si>
  <si>
    <t>需要拆除0.9*4.2*1.3米的货台</t>
  </si>
  <si>
    <t>二、装修部分</t>
  </si>
  <si>
    <t>4号货梯环保砖砌墙隔间180*600*200</t>
  </si>
  <si>
    <t>（含1个门洞，能放入1.8米宽，2.2米高的门）以及挂网批沙批灰</t>
  </si>
  <si>
    <t>防火卷闸门环保砖砌墙180*600*200</t>
  </si>
  <si>
    <t>挂网批沙批灰</t>
  </si>
  <si>
    <t>新墙墙面乳胶漆</t>
  </si>
  <si>
    <t>腻子粉两遍，打磨、面刷立邦环保工程漆</t>
  </si>
  <si>
    <t>北面IQC房间环保砖砌隔墙180*600*200</t>
  </si>
  <si>
    <t>北面大门环保砖砌墙隔间180*600*200</t>
  </si>
  <si>
    <t>（含一个门洞，能放入1.8米宽，2.2米高的门）以及挂网批沙批灰</t>
  </si>
  <si>
    <t>构造柱</t>
  </si>
  <si>
    <t>M</t>
  </si>
  <si>
    <t>含支模、螺纹钢、混凝土及人工费用</t>
  </si>
  <si>
    <t>构造梁</t>
  </si>
  <si>
    <t>门密码锁（利旧）</t>
  </si>
  <si>
    <t>套</t>
  </si>
  <si>
    <t>利用现有的密码锁安装</t>
  </si>
  <si>
    <t>双开防火门甲级</t>
  </si>
  <si>
    <t>膛</t>
  </si>
  <si>
    <t>要求1.8米宽，2.2米高，附甲级防火合格证书。（1800*2200为不含门框尺寸）</t>
  </si>
  <si>
    <t>北大门外斜坡</t>
  </si>
  <si>
    <t>水泥填充</t>
  </si>
  <si>
    <t>外货台楼梯</t>
  </si>
  <si>
    <t>外货台凿一个0.7米宽楼梯</t>
  </si>
  <si>
    <t>深九电器光明分厂3楼车间+仓库改造参考工程量清单</t>
  </si>
  <si>
    <t>拆除实墙</t>
  </si>
  <si>
    <t>两堵墙，总长4.55+8+4.8米，高4.8米，
扣除两个门洞</t>
  </si>
  <si>
    <t>扩门洞</t>
  </si>
  <si>
    <t>扩能放入1.8米宽，2.2米高的门</t>
  </si>
  <si>
    <t>开能放入1.8米宽，2.2米高的门</t>
  </si>
  <si>
    <t>天花拆除</t>
  </si>
  <si>
    <t>天花拆除及打包</t>
  </si>
  <si>
    <t>地面拆除</t>
  </si>
  <si>
    <t>地面拆除及打包</t>
  </si>
  <si>
    <t>拆风淋房</t>
  </si>
  <si>
    <t>间</t>
  </si>
  <si>
    <t>2扇风淋门拆除</t>
  </si>
  <si>
    <t>空调拆除</t>
  </si>
  <si>
    <t>台</t>
  </si>
  <si>
    <t>1楼一个，2楼一个</t>
  </si>
  <si>
    <t>补风淋门门洞，包含风淋门拆除后的天花及墙面恢复</t>
  </si>
  <si>
    <t>1米宽，2米高，环保砖砌墙150*600*200（挂网批沙批灰）</t>
  </si>
  <si>
    <t>环保砖砌墙150*600*200</t>
  </si>
  <si>
    <t>两堵墙，总长4.55+8米，高4.8米（含两个门洞，能放入1.8米宽，2.2米高的门）以及挂网批沙批灰</t>
  </si>
  <si>
    <t>墙面乳胶漆</t>
  </si>
  <si>
    <t>根</t>
  </si>
  <si>
    <t>要求1.8米宽，2.2米高。带证</t>
  </si>
  <si>
    <t>双开防火门甲级（利旧拆装）</t>
  </si>
  <si>
    <t>利旧安装（风淋门拆除后区域使用）</t>
  </si>
  <si>
    <t>利旧设备现有的密码锁安装包含调试</t>
  </si>
  <si>
    <t>照明线路铺设</t>
  </si>
  <si>
    <t>九洲电工同步安装，需要配合</t>
  </si>
  <si>
    <t>防爆灯安装利旧</t>
  </si>
  <si>
    <t>个</t>
  </si>
  <si>
    <t>新做600*600天花吊顶</t>
  </si>
  <si>
    <t>无尘板，厚度9mm，加厚龙骨0.6mm，吊杆安装</t>
  </si>
  <si>
    <t>防静电PVC地胶铺设</t>
  </si>
  <si>
    <t>厚度 2.0mm 尺寸 600x600mm，含铜箔，能过防静电接地检测</t>
  </si>
  <si>
    <t>消防放水费</t>
  </si>
  <si>
    <t>风管房空调电箱及空开</t>
  </si>
  <si>
    <t>风管房空调主电箱及空开，和成品暂存区主电线及空开</t>
  </si>
  <si>
    <t>风管房、成品暂存区空调拉主电</t>
  </si>
  <si>
    <t>电缆线  4*25+1*16  成品暂存区主电安装使用，风管房主电利旧</t>
  </si>
  <si>
    <t>空调电源</t>
  </si>
  <si>
    <t>4平方电线，PVC套管材料及人工</t>
  </si>
  <si>
    <t>2.5平方电线，PVC套管材料及人工</t>
  </si>
  <si>
    <t>消防栓改方向</t>
  </si>
  <si>
    <t>电子仓从墙面改到柱头，成品暂存区从背面改正面</t>
  </si>
  <si>
    <t>窗户隔热</t>
  </si>
  <si>
    <t>平方</t>
  </si>
  <si>
    <t>隔热反射膜，窗户规格：3*2*1 4*2*1   6*2*2 12*2*1  7*2*1 7.2*2*1</t>
  </si>
  <si>
    <t>三、新装空调部分</t>
  </si>
  <si>
    <t>5匹天花机</t>
  </si>
  <si>
    <t>5匹天花机（建议格力与美的），报价需提供空调品牌</t>
  </si>
  <si>
    <t>铜管</t>
  </si>
  <si>
    <t>水管</t>
  </si>
  <si>
    <t>PVC排水管，含保温棉</t>
  </si>
  <si>
    <t>墙孔</t>
  </si>
  <si>
    <t>墙面打孔孔</t>
  </si>
  <si>
    <t>内机吊架</t>
  </si>
  <si>
    <t>付</t>
  </si>
  <si>
    <t>外机不锈钢架</t>
  </si>
  <si>
    <t>高空费</t>
  </si>
  <si>
    <t>高空作业费</t>
  </si>
  <si>
    <t>四、旧机安装</t>
  </si>
  <si>
    <t>5P天花机机安装</t>
  </si>
  <si>
    <t>5P天花机安装（其中有1台安装到1楼）</t>
  </si>
  <si>
    <t>1.5P挂式空调机安装</t>
  </si>
  <si>
    <t>3P柜机安装</t>
  </si>
  <si>
    <t>5P柜机安装</t>
  </si>
  <si>
    <t>清洗</t>
  </si>
  <si>
    <t>5P机铜管（4台外移机器用）</t>
  </si>
  <si>
    <t>5P外移机铜管</t>
  </si>
  <si>
    <t>5P机铜管</t>
  </si>
  <si>
    <t>不参与报价，若利旧铜管无法使用，额外走工程量变更</t>
  </si>
  <si>
    <t>5P机铜管，本次报价不包含，优先利旧</t>
  </si>
  <si>
    <t>3P机铜管</t>
  </si>
  <si>
    <t>3P机铜管，本次报价不包含，优先利旧</t>
  </si>
  <si>
    <t>1.5P机铜管</t>
  </si>
  <si>
    <t>1.5P机空调</t>
  </si>
  <si>
    <t>墙面打孔</t>
  </si>
  <si>
    <t>排水管</t>
  </si>
  <si>
    <t>拆装5P外机</t>
  </si>
  <si>
    <t>5P不锈钢架</t>
  </si>
  <si>
    <t>3P不锈钢架</t>
  </si>
  <si>
    <t>1.5P不锈钢架</t>
  </si>
  <si>
    <t>2P不锈钢架</t>
  </si>
  <si>
    <t>冷媒</t>
  </si>
  <si>
    <t>高空作业</t>
  </si>
  <si>
    <t>高空作业吊车</t>
  </si>
  <si>
    <t>高空作业吊车（2天完工）</t>
  </si>
  <si>
    <t>提升水泵</t>
  </si>
  <si>
    <t>五、其他工程</t>
  </si>
  <si>
    <t>垃圾外运</t>
  </si>
  <si>
    <t>垃圾外运至指定填埋场</t>
  </si>
  <si>
    <t>六类千兆网线305米/箱</t>
  </si>
  <si>
    <t>箱</t>
  </si>
  <si>
    <t>网络、监控、办公用电恢复使用，物品交付，由九洲电工自行安装</t>
  </si>
  <si>
    <t>5×450白色扎带（250根/包）</t>
  </si>
  <si>
    <t>包</t>
  </si>
  <si>
    <t>6类水晶头 100个/盒</t>
  </si>
  <si>
    <t>盒</t>
  </si>
  <si>
    <t>2.5平方铜线-红（100米）</t>
  </si>
  <si>
    <t>卷</t>
  </si>
  <si>
    <t>2.5平方铜线-蓝（100米）</t>
  </si>
  <si>
    <t>2.5平方铜线-黄绿（100米）</t>
  </si>
  <si>
    <t>成品保护费</t>
  </si>
  <si>
    <t>通道成品保护费</t>
  </si>
  <si>
    <t>材料搬运</t>
  </si>
  <si>
    <t>装修材料搬运至施工现场</t>
  </si>
  <si>
    <t>施工措施费</t>
  </si>
  <si>
    <t>高空搭架及局部成品保护</t>
  </si>
  <si>
    <t>工程保险费</t>
  </si>
  <si>
    <t>卫生费</t>
  </si>
  <si>
    <t>完工粗保洁卫生费（精细卫生由业主方负责）</t>
  </si>
  <si>
    <t>A</t>
  </si>
  <si>
    <t>合计</t>
  </si>
  <si>
    <t>1楼及3楼工程直接造价</t>
  </si>
  <si>
    <t>B</t>
  </si>
  <si>
    <t>工程管理费</t>
  </si>
  <si>
    <t>施工组织管理费</t>
  </si>
  <si>
    <t>C</t>
  </si>
  <si>
    <t>税金</t>
  </si>
  <si>
    <t>工程总造价</t>
  </si>
  <si>
    <t>A+B+C</t>
  </si>
  <si>
    <t>工程含税总造价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</si>
</sst>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20"/>
      <name val="微软雅黑"/>
      <charset val="134"/>
    </font>
    <font>
      <b/>
      <sz val="10"/>
      <name val="微软雅黑"/>
      <charset val="134"/>
    </font>
    <font>
      <sz val="16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view="pageBreakPreview" zoomScaleNormal="115" workbookViewId="0">
      <selection activeCell="G2" sqref="G2"/>
    </sheetView>
  </sheetViews>
  <sheetFormatPr defaultColWidth="9" defaultRowHeight="16.5" outlineLevelCol="6"/>
  <cols>
    <col min="1" max="1" width="6.5" style="1" customWidth="1"/>
    <col min="2" max="2" width="26.6333333333333" style="3" customWidth="1"/>
    <col min="3" max="3" width="6.34166666666667" style="3" customWidth="1"/>
    <col min="4" max="4" width="10.95" style="3" customWidth="1"/>
    <col min="5" max="5" width="12.4" style="3" customWidth="1"/>
    <col min="6" max="6" width="12.8833333333333" style="3" customWidth="1"/>
    <col min="7" max="7" width="38.8833333333333" style="4" customWidth="1"/>
    <col min="8" max="38" width="9" style="1"/>
    <col min="39" max="16384" width="9" style="5"/>
  </cols>
  <sheetData>
    <row r="1" ht="47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40" customHeight="1" spans="1:7">
      <c r="A3" s="9" t="s">
        <v>8</v>
      </c>
      <c r="B3" s="9"/>
      <c r="C3" s="9"/>
      <c r="D3" s="9"/>
      <c r="E3" s="9"/>
      <c r="F3" s="9"/>
      <c r="G3" s="9"/>
    </row>
    <row r="4" s="1" customFormat="1" ht="20" customHeight="1" spans="1:7">
      <c r="A4" s="10" t="s">
        <v>9</v>
      </c>
      <c r="B4" s="10"/>
      <c r="C4" s="10"/>
      <c r="D4" s="10"/>
      <c r="E4" s="10"/>
      <c r="F4" s="10"/>
      <c r="G4" s="10"/>
    </row>
    <row r="5" s="1" customFormat="1" ht="20" customHeight="1" spans="1:7">
      <c r="A5" s="11">
        <v>1</v>
      </c>
      <c r="B5" s="11" t="s">
        <v>10</v>
      </c>
      <c r="C5" s="11" t="s">
        <v>11</v>
      </c>
      <c r="D5" s="12">
        <f>52+94</f>
        <v>146</v>
      </c>
      <c r="E5" s="12">
        <v>0</v>
      </c>
      <c r="F5" s="12">
        <f>D5*E5</f>
        <v>0</v>
      </c>
      <c r="G5" s="13" t="s">
        <v>12</v>
      </c>
    </row>
    <row r="6" s="1" customFormat="1" ht="20" customHeight="1" spans="1:7">
      <c r="A6" s="11">
        <v>2</v>
      </c>
      <c r="B6" s="11" t="s">
        <v>13</v>
      </c>
      <c r="C6" s="11" t="s">
        <v>14</v>
      </c>
      <c r="D6" s="12">
        <v>1</v>
      </c>
      <c r="E6" s="12">
        <v>0</v>
      </c>
      <c r="F6" s="12">
        <f>D6*E6</f>
        <v>0</v>
      </c>
      <c r="G6" s="13" t="s">
        <v>15</v>
      </c>
    </row>
    <row r="7" s="1" customFormat="1" ht="20" customHeight="1" spans="1:7">
      <c r="A7" s="11">
        <v>3</v>
      </c>
      <c r="B7" s="11" t="s">
        <v>16</v>
      </c>
      <c r="C7" s="11" t="s">
        <v>14</v>
      </c>
      <c r="D7" s="12">
        <v>1</v>
      </c>
      <c r="E7" s="12">
        <v>0</v>
      </c>
      <c r="F7" s="12">
        <f>D7*E7</f>
        <v>0</v>
      </c>
      <c r="G7" s="13" t="s">
        <v>17</v>
      </c>
    </row>
    <row r="8" s="1" customFormat="1" ht="20" customHeight="1" spans="1:7">
      <c r="A8" s="11">
        <v>4</v>
      </c>
      <c r="B8" s="11" t="s">
        <v>18</v>
      </c>
      <c r="C8" s="11" t="s">
        <v>19</v>
      </c>
      <c r="D8" s="12">
        <f>4.2*1.83*1.3</f>
        <v>9.9918</v>
      </c>
      <c r="E8" s="12">
        <v>0</v>
      </c>
      <c r="F8" s="12">
        <f>D8*E8</f>
        <v>0</v>
      </c>
      <c r="G8" s="13" t="s">
        <v>20</v>
      </c>
    </row>
    <row r="9" s="1" customFormat="1" ht="20" customHeight="1" spans="1:7">
      <c r="A9" s="11">
        <v>5</v>
      </c>
      <c r="B9" s="11" t="s">
        <v>21</v>
      </c>
      <c r="C9" s="11" t="s">
        <v>19</v>
      </c>
      <c r="D9" s="12">
        <f>0.9*4.2*1.3</f>
        <v>4.914</v>
      </c>
      <c r="E9" s="12">
        <v>0</v>
      </c>
      <c r="F9" s="12">
        <f>D9*E9</f>
        <v>0</v>
      </c>
      <c r="G9" s="13" t="s">
        <v>22</v>
      </c>
    </row>
    <row r="10" s="1" customFormat="1" ht="20" customHeight="1" spans="1:7">
      <c r="A10" s="8"/>
      <c r="B10" s="11" t="s">
        <v>6</v>
      </c>
      <c r="C10" s="11"/>
      <c r="D10" s="12"/>
      <c r="E10" s="12"/>
      <c r="F10" s="12">
        <f>SUM(F5:F9)</f>
        <v>0</v>
      </c>
      <c r="G10" s="11"/>
    </row>
    <row r="11" s="1" customFormat="1" ht="20" customHeight="1" spans="1:7">
      <c r="A11" s="10" t="s">
        <v>23</v>
      </c>
      <c r="B11" s="10"/>
      <c r="C11" s="10"/>
      <c r="D11" s="10"/>
      <c r="E11" s="10"/>
      <c r="F11" s="10"/>
      <c r="G11" s="10"/>
    </row>
    <row r="12" s="1" customFormat="1" ht="20" customHeight="1" spans="1:7">
      <c r="A12" s="11">
        <v>1</v>
      </c>
      <c r="B12" s="11" t="s">
        <v>24</v>
      </c>
      <c r="C12" s="11" t="s">
        <v>11</v>
      </c>
      <c r="D12" s="12">
        <v>60.26</v>
      </c>
      <c r="E12" s="12">
        <v>0</v>
      </c>
      <c r="F12" s="12">
        <f>D12*E12</f>
        <v>0</v>
      </c>
      <c r="G12" s="13" t="s">
        <v>25</v>
      </c>
    </row>
    <row r="13" s="1" customFormat="1" ht="20" customHeight="1" spans="1:7">
      <c r="A13" s="11">
        <v>2</v>
      </c>
      <c r="B13" s="11" t="s">
        <v>26</v>
      </c>
      <c r="C13" s="11" t="s">
        <v>11</v>
      </c>
      <c r="D13" s="12">
        <f>4*4</f>
        <v>16</v>
      </c>
      <c r="E13" s="12">
        <v>0</v>
      </c>
      <c r="F13" s="12">
        <f t="shared" ref="F13:F23" si="0">D13*E13</f>
        <v>0</v>
      </c>
      <c r="G13" s="13" t="s">
        <v>27</v>
      </c>
    </row>
    <row r="14" s="1" customFormat="1" ht="20" customHeight="1" spans="1:7">
      <c r="A14" s="11">
        <v>3</v>
      </c>
      <c r="B14" s="11" t="s">
        <v>28</v>
      </c>
      <c r="C14" s="11" t="s">
        <v>11</v>
      </c>
      <c r="D14" s="12">
        <v>402.5</v>
      </c>
      <c r="E14" s="12">
        <v>0</v>
      </c>
      <c r="F14" s="12">
        <f t="shared" si="0"/>
        <v>0</v>
      </c>
      <c r="G14" s="13" t="s">
        <v>29</v>
      </c>
    </row>
    <row r="15" s="1" customFormat="1" ht="20" customHeight="1" spans="1:7">
      <c r="A15" s="11">
        <v>4</v>
      </c>
      <c r="B15" s="11" t="s">
        <v>30</v>
      </c>
      <c r="C15" s="11" t="s">
        <v>11</v>
      </c>
      <c r="D15" s="12">
        <v>49.04</v>
      </c>
      <c r="E15" s="12">
        <v>0</v>
      </c>
      <c r="F15" s="12">
        <f t="shared" si="0"/>
        <v>0</v>
      </c>
      <c r="G15" s="13" t="s">
        <v>27</v>
      </c>
    </row>
    <row r="16" s="1" customFormat="1" ht="33" spans="1:7">
      <c r="A16" s="11">
        <v>5</v>
      </c>
      <c r="B16" s="11" t="s">
        <v>31</v>
      </c>
      <c r="C16" s="11" t="s">
        <v>11</v>
      </c>
      <c r="D16" s="12">
        <v>125</v>
      </c>
      <c r="E16" s="12">
        <v>0</v>
      </c>
      <c r="F16" s="12">
        <f t="shared" si="0"/>
        <v>0</v>
      </c>
      <c r="G16" s="13" t="s">
        <v>32</v>
      </c>
    </row>
    <row r="17" s="1" customFormat="1" ht="20" customHeight="1" spans="1:7">
      <c r="A17" s="11">
        <v>6</v>
      </c>
      <c r="B17" s="11" t="s">
        <v>33</v>
      </c>
      <c r="C17" s="11" t="s">
        <v>34</v>
      </c>
      <c r="D17" s="12">
        <v>52.9</v>
      </c>
      <c r="E17" s="12">
        <v>0</v>
      </c>
      <c r="F17" s="12">
        <f t="shared" si="0"/>
        <v>0</v>
      </c>
      <c r="G17" s="13" t="s">
        <v>35</v>
      </c>
    </row>
    <row r="18" s="1" customFormat="1" ht="20" customHeight="1" spans="1:7">
      <c r="A18" s="11">
        <v>7</v>
      </c>
      <c r="B18" s="11" t="s">
        <v>36</v>
      </c>
      <c r="C18" s="11" t="s">
        <v>34</v>
      </c>
      <c r="D18" s="12">
        <v>52</v>
      </c>
      <c r="E18" s="12">
        <v>0</v>
      </c>
      <c r="F18" s="12">
        <f t="shared" si="0"/>
        <v>0</v>
      </c>
      <c r="G18" s="13" t="s">
        <v>35</v>
      </c>
    </row>
    <row r="19" s="1" customFormat="1" ht="20" customHeight="1" spans="1:7">
      <c r="A19" s="11">
        <v>8</v>
      </c>
      <c r="B19" s="11" t="s">
        <v>37</v>
      </c>
      <c r="C19" s="11" t="s">
        <v>38</v>
      </c>
      <c r="D19" s="12">
        <v>4</v>
      </c>
      <c r="E19" s="12">
        <v>0</v>
      </c>
      <c r="F19" s="12">
        <f t="shared" si="0"/>
        <v>0</v>
      </c>
      <c r="G19" s="13" t="s">
        <v>39</v>
      </c>
    </row>
    <row r="20" s="1" customFormat="1" ht="33" spans="1:7">
      <c r="A20" s="11">
        <v>9</v>
      </c>
      <c r="B20" s="11" t="s">
        <v>40</v>
      </c>
      <c r="C20" s="11" t="s">
        <v>41</v>
      </c>
      <c r="D20" s="12">
        <v>3</v>
      </c>
      <c r="E20" s="12">
        <v>0</v>
      </c>
      <c r="F20" s="12">
        <f t="shared" si="0"/>
        <v>0</v>
      </c>
      <c r="G20" s="13" t="s">
        <v>42</v>
      </c>
    </row>
    <row r="21" s="1" customFormat="1" ht="20" customHeight="1" spans="1:7">
      <c r="A21" s="11">
        <v>10</v>
      </c>
      <c r="B21" s="11" t="s">
        <v>43</v>
      </c>
      <c r="C21" s="11" t="s">
        <v>14</v>
      </c>
      <c r="D21" s="12">
        <v>1</v>
      </c>
      <c r="E21" s="12">
        <v>0</v>
      </c>
      <c r="F21" s="12">
        <f t="shared" si="0"/>
        <v>0</v>
      </c>
      <c r="G21" s="13" t="s">
        <v>44</v>
      </c>
    </row>
    <row r="22" s="1" customFormat="1" ht="20" customHeight="1" spans="1:7">
      <c r="A22" s="11">
        <v>11</v>
      </c>
      <c r="B22" s="11" t="s">
        <v>45</v>
      </c>
      <c r="C22" s="11" t="s">
        <v>14</v>
      </c>
      <c r="D22" s="12">
        <v>1</v>
      </c>
      <c r="E22" s="12">
        <v>0</v>
      </c>
      <c r="F22" s="12">
        <f t="shared" si="0"/>
        <v>0</v>
      </c>
      <c r="G22" s="13" t="s">
        <v>46</v>
      </c>
    </row>
    <row r="23" s="2" customFormat="1" ht="20" customHeight="1" spans="1:7">
      <c r="A23" s="11"/>
      <c r="B23" s="11" t="s">
        <v>6</v>
      </c>
      <c r="C23" s="11"/>
      <c r="D23" s="12"/>
      <c r="E23" s="12"/>
      <c r="F23" s="12">
        <f>SUM(F12:F22)</f>
        <v>0</v>
      </c>
      <c r="G23" s="11"/>
    </row>
    <row r="24" ht="40" customHeight="1" spans="1:7">
      <c r="A24" s="9" t="s">
        <v>47</v>
      </c>
      <c r="B24" s="9"/>
      <c r="C24" s="9"/>
      <c r="D24" s="9"/>
      <c r="E24" s="9"/>
      <c r="F24" s="9"/>
      <c r="G24" s="9"/>
    </row>
    <row r="25" ht="20" customHeight="1" spans="1:7">
      <c r="A25" s="10" t="s">
        <v>9</v>
      </c>
      <c r="B25" s="10"/>
      <c r="C25" s="10"/>
      <c r="D25" s="10"/>
      <c r="E25" s="10"/>
      <c r="F25" s="10"/>
      <c r="G25" s="10"/>
    </row>
    <row r="26" ht="20" customHeight="1" spans="1:7">
      <c r="A26" s="11">
        <v>1</v>
      </c>
      <c r="B26" s="11" t="s">
        <v>48</v>
      </c>
      <c r="C26" s="11" t="s">
        <v>11</v>
      </c>
      <c r="D26" s="12">
        <f>8*4.6+20.93-3.6-3.6+4.8</f>
        <v>55.33</v>
      </c>
      <c r="E26" s="12">
        <v>0</v>
      </c>
      <c r="F26" s="12">
        <f>D26*E26</f>
        <v>0</v>
      </c>
      <c r="G26" s="13" t="s">
        <v>49</v>
      </c>
    </row>
    <row r="27" ht="20" customHeight="1" spans="1:7">
      <c r="A27" s="11">
        <v>2</v>
      </c>
      <c r="B27" s="11" t="s">
        <v>50</v>
      </c>
      <c r="C27" s="11" t="s">
        <v>14</v>
      </c>
      <c r="D27" s="12">
        <v>1</v>
      </c>
      <c r="E27" s="12">
        <v>0</v>
      </c>
      <c r="F27" s="12">
        <f t="shared" ref="F27:F32" si="1">D27*E27</f>
        <v>0</v>
      </c>
      <c r="G27" s="13" t="s">
        <v>51</v>
      </c>
    </row>
    <row r="28" ht="20" customHeight="1" spans="1:7">
      <c r="A28" s="11">
        <v>3</v>
      </c>
      <c r="B28" s="11" t="s">
        <v>13</v>
      </c>
      <c r="C28" s="11" t="s">
        <v>14</v>
      </c>
      <c r="D28" s="12">
        <v>1</v>
      </c>
      <c r="E28" s="12">
        <v>0</v>
      </c>
      <c r="F28" s="12">
        <f t="shared" si="1"/>
        <v>0</v>
      </c>
      <c r="G28" s="13" t="s">
        <v>52</v>
      </c>
    </row>
    <row r="29" ht="20" customHeight="1" spans="1:7">
      <c r="A29" s="11">
        <v>4</v>
      </c>
      <c r="B29" s="11" t="s">
        <v>53</v>
      </c>
      <c r="C29" s="11" t="s">
        <v>11</v>
      </c>
      <c r="D29" s="12">
        <v>345</v>
      </c>
      <c r="E29" s="12">
        <v>0</v>
      </c>
      <c r="F29" s="12">
        <f t="shared" si="1"/>
        <v>0</v>
      </c>
      <c r="G29" s="13" t="s">
        <v>54</v>
      </c>
    </row>
    <row r="30" ht="20" customHeight="1" spans="1:7">
      <c r="A30" s="11">
        <v>5</v>
      </c>
      <c r="B30" s="11" t="s">
        <v>55</v>
      </c>
      <c r="C30" s="11" t="s">
        <v>11</v>
      </c>
      <c r="D30" s="12">
        <v>345</v>
      </c>
      <c r="E30" s="12">
        <v>0</v>
      </c>
      <c r="F30" s="12">
        <f t="shared" si="1"/>
        <v>0</v>
      </c>
      <c r="G30" s="13" t="s">
        <v>56</v>
      </c>
    </row>
    <row r="31" ht="20" customHeight="1" spans="1:7">
      <c r="A31" s="11">
        <v>6</v>
      </c>
      <c r="B31" s="11" t="s">
        <v>57</v>
      </c>
      <c r="C31" s="11" t="s">
        <v>58</v>
      </c>
      <c r="D31" s="12">
        <v>2</v>
      </c>
      <c r="E31" s="12">
        <v>0</v>
      </c>
      <c r="F31" s="12">
        <f t="shared" si="1"/>
        <v>0</v>
      </c>
      <c r="G31" s="13" t="s">
        <v>59</v>
      </c>
    </row>
    <row r="32" ht="20" customHeight="1" spans="1:7">
      <c r="A32" s="11">
        <v>7</v>
      </c>
      <c r="B32" s="11" t="s">
        <v>60</v>
      </c>
      <c r="C32" s="11" t="s">
        <v>61</v>
      </c>
      <c r="D32" s="12">
        <v>2</v>
      </c>
      <c r="E32" s="12">
        <v>0</v>
      </c>
      <c r="F32" s="12">
        <f t="shared" si="1"/>
        <v>0</v>
      </c>
      <c r="G32" s="13" t="s">
        <v>62</v>
      </c>
    </row>
    <row r="33" ht="20" customHeight="1" spans="1:7">
      <c r="A33" s="8"/>
      <c r="B33" s="11" t="s">
        <v>6</v>
      </c>
      <c r="C33" s="11"/>
      <c r="D33" s="12"/>
      <c r="E33" s="12"/>
      <c r="F33" s="12">
        <f>SUM(F26:F32)</f>
        <v>0</v>
      </c>
      <c r="G33" s="13"/>
    </row>
    <row r="34" ht="20" customHeight="1" spans="1:7">
      <c r="A34" s="10" t="s">
        <v>23</v>
      </c>
      <c r="B34" s="10"/>
      <c r="C34" s="10"/>
      <c r="D34" s="10"/>
      <c r="E34" s="10"/>
      <c r="F34" s="10"/>
      <c r="G34" s="10"/>
    </row>
    <row r="35" ht="33" spans="1:7">
      <c r="A35" s="11">
        <v>1</v>
      </c>
      <c r="B35" s="11" t="s">
        <v>63</v>
      </c>
      <c r="C35" s="11" t="s">
        <v>14</v>
      </c>
      <c r="D35" s="12">
        <v>1</v>
      </c>
      <c r="E35" s="12">
        <v>0</v>
      </c>
      <c r="F35" s="12">
        <f t="shared" ref="F35:F44" si="2">D35*E35</f>
        <v>0</v>
      </c>
      <c r="G35" s="13" t="s">
        <v>64</v>
      </c>
    </row>
    <row r="36" ht="49.5" spans="1:7">
      <c r="A36" s="11">
        <v>2</v>
      </c>
      <c r="B36" s="11" t="s">
        <v>65</v>
      </c>
      <c r="C36" s="11" t="s">
        <v>11</v>
      </c>
      <c r="D36" s="12">
        <v>54.53</v>
      </c>
      <c r="E36" s="12">
        <v>0</v>
      </c>
      <c r="F36" s="12">
        <f t="shared" si="2"/>
        <v>0</v>
      </c>
      <c r="G36" s="13" t="s">
        <v>66</v>
      </c>
    </row>
    <row r="37" ht="20" customHeight="1" spans="1:7">
      <c r="A37" s="11">
        <v>3</v>
      </c>
      <c r="B37" s="11" t="s">
        <v>67</v>
      </c>
      <c r="C37" s="11" t="s">
        <v>11</v>
      </c>
      <c r="D37" s="12">
        <v>109</v>
      </c>
      <c r="E37" s="12">
        <v>0</v>
      </c>
      <c r="F37" s="12">
        <f t="shared" si="2"/>
        <v>0</v>
      </c>
      <c r="G37" s="13" t="s">
        <v>29</v>
      </c>
    </row>
    <row r="38" ht="20" customHeight="1" spans="1:7">
      <c r="A38" s="11">
        <v>4</v>
      </c>
      <c r="B38" s="11" t="s">
        <v>33</v>
      </c>
      <c r="C38" s="11" t="s">
        <v>68</v>
      </c>
      <c r="D38" s="12">
        <v>4</v>
      </c>
      <c r="E38" s="12">
        <v>0</v>
      </c>
      <c r="F38" s="12">
        <f t="shared" si="2"/>
        <v>0</v>
      </c>
      <c r="G38" s="13" t="s">
        <v>35</v>
      </c>
    </row>
    <row r="39" ht="20" customHeight="1" spans="1:7">
      <c r="A39" s="11">
        <v>5</v>
      </c>
      <c r="B39" s="11" t="s">
        <v>40</v>
      </c>
      <c r="C39" s="11" t="s">
        <v>41</v>
      </c>
      <c r="D39" s="12">
        <v>3</v>
      </c>
      <c r="E39" s="12">
        <v>0</v>
      </c>
      <c r="F39" s="12">
        <f t="shared" si="2"/>
        <v>0</v>
      </c>
      <c r="G39" s="13" t="s">
        <v>69</v>
      </c>
    </row>
    <row r="40" ht="20" customHeight="1" spans="1:7">
      <c r="A40" s="11">
        <v>6</v>
      </c>
      <c r="B40" s="11" t="s">
        <v>70</v>
      </c>
      <c r="C40" s="11" t="s">
        <v>41</v>
      </c>
      <c r="D40" s="12">
        <v>1</v>
      </c>
      <c r="E40" s="12">
        <v>0</v>
      </c>
      <c r="F40" s="12">
        <f t="shared" si="2"/>
        <v>0</v>
      </c>
      <c r="G40" s="13" t="s">
        <v>71</v>
      </c>
    </row>
    <row r="41" ht="20" customHeight="1" spans="1:7">
      <c r="A41" s="11">
        <v>7</v>
      </c>
      <c r="B41" s="11" t="s">
        <v>37</v>
      </c>
      <c r="C41" s="11" t="s">
        <v>38</v>
      </c>
      <c r="D41" s="12">
        <v>4</v>
      </c>
      <c r="E41" s="12">
        <v>0</v>
      </c>
      <c r="F41" s="12">
        <f t="shared" si="2"/>
        <v>0</v>
      </c>
      <c r="G41" s="13" t="s">
        <v>72</v>
      </c>
    </row>
    <row r="42" ht="20" customHeight="1" spans="1:7">
      <c r="A42" s="11">
        <v>8</v>
      </c>
      <c r="B42" s="11" t="s">
        <v>73</v>
      </c>
      <c r="C42" s="11" t="s">
        <v>11</v>
      </c>
      <c r="D42" s="12">
        <v>405</v>
      </c>
      <c r="E42" s="12">
        <v>0</v>
      </c>
      <c r="F42" s="12">
        <f t="shared" si="2"/>
        <v>0</v>
      </c>
      <c r="G42" s="11" t="s">
        <v>74</v>
      </c>
    </row>
    <row r="43" ht="20" customHeight="1" spans="1:7">
      <c r="A43" s="11">
        <v>9</v>
      </c>
      <c r="B43" s="11" t="s">
        <v>75</v>
      </c>
      <c r="C43" s="11" t="s">
        <v>76</v>
      </c>
      <c r="D43" s="12">
        <v>47</v>
      </c>
      <c r="E43" s="12">
        <v>0</v>
      </c>
      <c r="F43" s="12">
        <f t="shared" si="2"/>
        <v>0</v>
      </c>
      <c r="G43" s="11"/>
    </row>
    <row r="44" ht="33" spans="1:7">
      <c r="A44" s="11">
        <v>10</v>
      </c>
      <c r="B44" s="11" t="s">
        <v>77</v>
      </c>
      <c r="C44" s="11" t="s">
        <v>11</v>
      </c>
      <c r="D44" s="12">
        <v>405</v>
      </c>
      <c r="E44" s="12">
        <v>0</v>
      </c>
      <c r="F44" s="12">
        <f t="shared" si="2"/>
        <v>0</v>
      </c>
      <c r="G44" s="13" t="s">
        <v>78</v>
      </c>
    </row>
    <row r="45" ht="33" spans="1:7">
      <c r="A45" s="11">
        <v>11</v>
      </c>
      <c r="B45" s="11" t="s">
        <v>79</v>
      </c>
      <c r="C45" s="11" t="s">
        <v>11</v>
      </c>
      <c r="D45" s="12">
        <v>405</v>
      </c>
      <c r="E45" s="12">
        <v>0</v>
      </c>
      <c r="F45" s="12">
        <f t="shared" ref="F45:F52" si="3">D45*E45</f>
        <v>0</v>
      </c>
      <c r="G45" s="13" t="s">
        <v>80</v>
      </c>
    </row>
    <row r="46" ht="20" customHeight="1" spans="1:7">
      <c r="A46" s="11">
        <v>12</v>
      </c>
      <c r="B46" s="11" t="s">
        <v>81</v>
      </c>
      <c r="C46" s="11" t="s">
        <v>14</v>
      </c>
      <c r="D46" s="12">
        <v>1</v>
      </c>
      <c r="E46" s="12">
        <v>0</v>
      </c>
      <c r="F46" s="12">
        <f t="shared" si="3"/>
        <v>0</v>
      </c>
      <c r="G46" s="13" t="s">
        <v>81</v>
      </c>
    </row>
    <row r="47" ht="33" spans="1:7">
      <c r="A47" s="11">
        <v>13</v>
      </c>
      <c r="B47" s="11" t="s">
        <v>82</v>
      </c>
      <c r="C47" s="11" t="s">
        <v>38</v>
      </c>
      <c r="D47" s="12">
        <v>2</v>
      </c>
      <c r="E47" s="12">
        <v>0</v>
      </c>
      <c r="F47" s="12">
        <f t="shared" si="3"/>
        <v>0</v>
      </c>
      <c r="G47" s="13" t="s">
        <v>83</v>
      </c>
    </row>
    <row r="48" ht="33" spans="1:7">
      <c r="A48" s="11">
        <v>14</v>
      </c>
      <c r="B48" s="11" t="s">
        <v>84</v>
      </c>
      <c r="C48" s="11" t="s">
        <v>34</v>
      </c>
      <c r="D48" s="12">
        <v>65</v>
      </c>
      <c r="E48" s="12">
        <v>0</v>
      </c>
      <c r="F48" s="12">
        <f t="shared" si="3"/>
        <v>0</v>
      </c>
      <c r="G48" s="13" t="s">
        <v>85</v>
      </c>
    </row>
    <row r="49" ht="20" customHeight="1" spans="1:7">
      <c r="A49" s="11">
        <v>15</v>
      </c>
      <c r="B49" s="11" t="s">
        <v>86</v>
      </c>
      <c r="C49" s="11" t="s">
        <v>34</v>
      </c>
      <c r="D49" s="12">
        <v>283</v>
      </c>
      <c r="E49" s="12">
        <v>0</v>
      </c>
      <c r="F49" s="12">
        <f t="shared" si="3"/>
        <v>0</v>
      </c>
      <c r="G49" s="13" t="s">
        <v>87</v>
      </c>
    </row>
    <row r="50" ht="20" customHeight="1" spans="1:7">
      <c r="A50" s="11">
        <v>16</v>
      </c>
      <c r="B50" s="11" t="s">
        <v>86</v>
      </c>
      <c r="C50" s="11" t="s">
        <v>34</v>
      </c>
      <c r="D50" s="12">
        <v>510</v>
      </c>
      <c r="E50" s="12">
        <v>0</v>
      </c>
      <c r="F50" s="12">
        <f t="shared" si="3"/>
        <v>0</v>
      </c>
      <c r="G50" s="13" t="s">
        <v>88</v>
      </c>
    </row>
    <row r="51" ht="33" spans="1:7">
      <c r="A51" s="11">
        <v>17</v>
      </c>
      <c r="B51" s="11" t="s">
        <v>89</v>
      </c>
      <c r="C51" s="11" t="s">
        <v>14</v>
      </c>
      <c r="D51" s="12">
        <v>2</v>
      </c>
      <c r="E51" s="12">
        <v>0</v>
      </c>
      <c r="F51" s="12">
        <f t="shared" si="3"/>
        <v>0</v>
      </c>
      <c r="G51" s="13" t="s">
        <v>90</v>
      </c>
    </row>
    <row r="52" ht="33" spans="1:7">
      <c r="A52" s="11">
        <v>18</v>
      </c>
      <c r="B52" s="11" t="s">
        <v>91</v>
      </c>
      <c r="C52" s="11" t="s">
        <v>92</v>
      </c>
      <c r="D52" s="12">
        <f>3*2+4*2+6*2*2+12*2+7*2+7.2*2</f>
        <v>90.4</v>
      </c>
      <c r="E52" s="12">
        <v>0</v>
      </c>
      <c r="F52" s="12">
        <f t="shared" si="3"/>
        <v>0</v>
      </c>
      <c r="G52" s="13" t="s">
        <v>93</v>
      </c>
    </row>
    <row r="53" ht="20" customHeight="1" spans="1:7">
      <c r="A53" s="11"/>
      <c r="B53" s="11" t="s">
        <v>6</v>
      </c>
      <c r="C53" s="11"/>
      <c r="D53" s="12"/>
      <c r="E53" s="12"/>
      <c r="F53" s="12">
        <f>SUM(F35:F52)</f>
        <v>0</v>
      </c>
      <c r="G53" s="11"/>
    </row>
    <row r="54" ht="20" customHeight="1" spans="1:7">
      <c r="A54" s="10" t="s">
        <v>94</v>
      </c>
      <c r="B54" s="10"/>
      <c r="C54" s="10"/>
      <c r="D54" s="10"/>
      <c r="E54" s="10"/>
      <c r="F54" s="10"/>
      <c r="G54" s="10"/>
    </row>
    <row r="55" ht="20" customHeight="1" spans="1:7">
      <c r="A55" s="14">
        <v>1</v>
      </c>
      <c r="B55" s="11" t="s">
        <v>95</v>
      </c>
      <c r="C55" s="11" t="s">
        <v>61</v>
      </c>
      <c r="D55" s="12">
        <v>12</v>
      </c>
      <c r="E55" s="12">
        <v>0</v>
      </c>
      <c r="F55" s="12">
        <f t="shared" ref="F55:F61" si="4">D55*E55</f>
        <v>0</v>
      </c>
      <c r="G55" s="11" t="s">
        <v>96</v>
      </c>
    </row>
    <row r="56" ht="20" customHeight="1" spans="1:7">
      <c r="A56" s="14">
        <v>2</v>
      </c>
      <c r="B56" s="11" t="s">
        <v>97</v>
      </c>
      <c r="C56" s="11" t="s">
        <v>34</v>
      </c>
      <c r="D56" s="12">
        <f>148+160</f>
        <v>308</v>
      </c>
      <c r="E56" s="12">
        <v>0</v>
      </c>
      <c r="F56" s="12">
        <f t="shared" si="4"/>
        <v>0</v>
      </c>
      <c r="G56" s="11" t="s">
        <v>97</v>
      </c>
    </row>
    <row r="57" ht="20" customHeight="1" spans="1:7">
      <c r="A57" s="11">
        <v>3</v>
      </c>
      <c r="B57" s="11" t="s">
        <v>98</v>
      </c>
      <c r="C57" s="11" t="s">
        <v>34</v>
      </c>
      <c r="D57" s="12">
        <f>60+80</f>
        <v>140</v>
      </c>
      <c r="E57" s="12">
        <v>0</v>
      </c>
      <c r="F57" s="12">
        <f t="shared" si="4"/>
        <v>0</v>
      </c>
      <c r="G57" s="11" t="s">
        <v>99</v>
      </c>
    </row>
    <row r="58" ht="20" customHeight="1" spans="1:7">
      <c r="A58" s="11">
        <v>4</v>
      </c>
      <c r="B58" s="11" t="s">
        <v>100</v>
      </c>
      <c r="C58" s="11" t="s">
        <v>76</v>
      </c>
      <c r="D58" s="15">
        <f>12*2</f>
        <v>24</v>
      </c>
      <c r="E58" s="12">
        <v>0</v>
      </c>
      <c r="F58" s="12">
        <f t="shared" si="4"/>
        <v>0</v>
      </c>
      <c r="G58" s="11" t="s">
        <v>101</v>
      </c>
    </row>
    <row r="59" ht="20" customHeight="1" spans="1:7">
      <c r="A59" s="11">
        <v>5</v>
      </c>
      <c r="B59" s="11" t="s">
        <v>102</v>
      </c>
      <c r="C59" s="11" t="s">
        <v>103</v>
      </c>
      <c r="D59" s="12">
        <v>12</v>
      </c>
      <c r="E59" s="12">
        <v>0</v>
      </c>
      <c r="F59" s="12">
        <f t="shared" si="4"/>
        <v>0</v>
      </c>
      <c r="G59" s="11" t="s">
        <v>102</v>
      </c>
    </row>
    <row r="60" ht="20" customHeight="1" spans="1:7">
      <c r="A60" s="11">
        <v>6</v>
      </c>
      <c r="B60" s="11" t="s">
        <v>104</v>
      </c>
      <c r="C60" s="11" t="s">
        <v>103</v>
      </c>
      <c r="D60" s="15">
        <v>12</v>
      </c>
      <c r="E60" s="12">
        <v>0</v>
      </c>
      <c r="F60" s="12">
        <f t="shared" si="4"/>
        <v>0</v>
      </c>
      <c r="G60" s="11" t="s">
        <v>104</v>
      </c>
    </row>
    <row r="61" ht="20" customHeight="1" spans="1:7">
      <c r="A61" s="11">
        <v>7</v>
      </c>
      <c r="B61" s="11" t="s">
        <v>105</v>
      </c>
      <c r="C61" s="14" t="s">
        <v>61</v>
      </c>
      <c r="D61" s="15">
        <v>12</v>
      </c>
      <c r="E61" s="12">
        <v>0</v>
      </c>
      <c r="F61" s="12">
        <f t="shared" si="4"/>
        <v>0</v>
      </c>
      <c r="G61" s="11" t="s">
        <v>106</v>
      </c>
    </row>
    <row r="62" ht="20" customHeight="1" spans="1:7">
      <c r="A62" s="11"/>
      <c r="B62" s="11" t="s">
        <v>6</v>
      </c>
      <c r="C62" s="14"/>
      <c r="D62" s="15"/>
      <c r="E62" s="15"/>
      <c r="F62" s="12">
        <f>SUM(F55:F61)</f>
        <v>0</v>
      </c>
      <c r="G62" s="13"/>
    </row>
    <row r="63" ht="20" customHeight="1" spans="1:7">
      <c r="A63" s="13" t="s">
        <v>107</v>
      </c>
      <c r="B63" s="13"/>
      <c r="C63" s="13"/>
      <c r="D63" s="13"/>
      <c r="E63" s="13"/>
      <c r="F63" s="13"/>
      <c r="G63" s="13"/>
    </row>
    <row r="64" ht="20" customHeight="1" spans="1:7">
      <c r="A64" s="11">
        <v>1</v>
      </c>
      <c r="B64" s="11" t="s">
        <v>108</v>
      </c>
      <c r="C64" s="14" t="s">
        <v>61</v>
      </c>
      <c r="D64" s="15">
        <v>6</v>
      </c>
      <c r="E64" s="12">
        <v>0</v>
      </c>
      <c r="F64" s="12">
        <f>E64*D64</f>
        <v>0</v>
      </c>
      <c r="G64" s="11" t="s">
        <v>109</v>
      </c>
    </row>
    <row r="65" ht="20" customHeight="1" spans="1:7">
      <c r="A65" s="11">
        <v>2</v>
      </c>
      <c r="B65" s="11" t="s">
        <v>110</v>
      </c>
      <c r="C65" s="14" t="s">
        <v>61</v>
      </c>
      <c r="D65" s="15">
        <v>4</v>
      </c>
      <c r="E65" s="12">
        <v>0</v>
      </c>
      <c r="F65" s="12">
        <f t="shared" ref="F65:F84" si="5">E65*D65</f>
        <v>0</v>
      </c>
      <c r="G65" s="11" t="s">
        <v>110</v>
      </c>
    </row>
    <row r="66" ht="20" customHeight="1" spans="1:7">
      <c r="A66" s="11">
        <v>3</v>
      </c>
      <c r="B66" s="11" t="s">
        <v>111</v>
      </c>
      <c r="C66" s="14" t="s">
        <v>61</v>
      </c>
      <c r="D66" s="15">
        <v>1</v>
      </c>
      <c r="E66" s="12">
        <v>0</v>
      </c>
      <c r="F66" s="12">
        <f t="shared" si="5"/>
        <v>0</v>
      </c>
      <c r="G66" s="11" t="s">
        <v>111</v>
      </c>
    </row>
    <row r="67" ht="20" customHeight="1" spans="1:7">
      <c r="A67" s="11">
        <v>4</v>
      </c>
      <c r="B67" s="11" t="s">
        <v>112</v>
      </c>
      <c r="C67" s="14" t="s">
        <v>61</v>
      </c>
      <c r="D67" s="15">
        <v>1</v>
      </c>
      <c r="E67" s="12">
        <v>0</v>
      </c>
      <c r="F67" s="12">
        <f t="shared" si="5"/>
        <v>0</v>
      </c>
      <c r="G67" s="11" t="s">
        <v>112</v>
      </c>
    </row>
    <row r="68" ht="20" customHeight="1" spans="1:7">
      <c r="A68" s="11">
        <v>5</v>
      </c>
      <c r="B68" s="11" t="s">
        <v>113</v>
      </c>
      <c r="C68" s="14" t="s">
        <v>61</v>
      </c>
      <c r="D68" s="15">
        <v>12</v>
      </c>
      <c r="E68" s="12">
        <v>0</v>
      </c>
      <c r="F68" s="12">
        <f t="shared" si="5"/>
        <v>0</v>
      </c>
      <c r="G68" s="11" t="s">
        <v>113</v>
      </c>
    </row>
    <row r="69" ht="20" customHeight="1" spans="1:7">
      <c r="A69" s="11">
        <v>6</v>
      </c>
      <c r="B69" s="11" t="s">
        <v>114</v>
      </c>
      <c r="C69" s="14" t="s">
        <v>34</v>
      </c>
      <c r="D69" s="15">
        <v>10</v>
      </c>
      <c r="E69" s="12">
        <v>0</v>
      </c>
      <c r="F69" s="12">
        <f t="shared" si="5"/>
        <v>0</v>
      </c>
      <c r="G69" s="11" t="s">
        <v>115</v>
      </c>
    </row>
    <row r="70" ht="20" customHeight="1" spans="1:7">
      <c r="A70" s="11">
        <v>7</v>
      </c>
      <c r="B70" s="11" t="s">
        <v>116</v>
      </c>
      <c r="C70" s="14" t="s">
        <v>34</v>
      </c>
      <c r="D70" s="15">
        <v>166</v>
      </c>
      <c r="E70" s="12" t="s">
        <v>117</v>
      </c>
      <c r="F70" s="12"/>
      <c r="G70" s="11" t="s">
        <v>118</v>
      </c>
    </row>
    <row r="71" ht="20" customHeight="1" spans="1:7">
      <c r="A71" s="11">
        <v>8</v>
      </c>
      <c r="B71" s="11" t="s">
        <v>119</v>
      </c>
      <c r="C71" s="14" t="s">
        <v>34</v>
      </c>
      <c r="D71" s="15">
        <v>24</v>
      </c>
      <c r="E71" s="12"/>
      <c r="F71" s="12"/>
      <c r="G71" s="11" t="s">
        <v>120</v>
      </c>
    </row>
    <row r="72" ht="20" customHeight="1" spans="1:7">
      <c r="A72" s="11">
        <v>9</v>
      </c>
      <c r="B72" s="11" t="s">
        <v>121</v>
      </c>
      <c r="C72" s="14" t="s">
        <v>34</v>
      </c>
      <c r="D72" s="15">
        <v>65</v>
      </c>
      <c r="E72" s="12">
        <v>0</v>
      </c>
      <c r="F72" s="12">
        <f t="shared" si="5"/>
        <v>0</v>
      </c>
      <c r="G72" s="11" t="s">
        <v>122</v>
      </c>
    </row>
    <row r="73" ht="20" customHeight="1" spans="1:7">
      <c r="A73" s="11">
        <v>10</v>
      </c>
      <c r="B73" s="11" t="s">
        <v>100</v>
      </c>
      <c r="C73" s="11" t="s">
        <v>76</v>
      </c>
      <c r="D73" s="15">
        <v>16</v>
      </c>
      <c r="E73" s="12">
        <v>0</v>
      </c>
      <c r="F73" s="12">
        <f t="shared" si="5"/>
        <v>0</v>
      </c>
      <c r="G73" s="11" t="s">
        <v>123</v>
      </c>
    </row>
    <row r="74" ht="20" customHeight="1" spans="1:7">
      <c r="A74" s="11">
        <v>11</v>
      </c>
      <c r="B74" s="11" t="s">
        <v>124</v>
      </c>
      <c r="C74" s="14" t="s">
        <v>34</v>
      </c>
      <c r="D74" s="15">
        <v>87</v>
      </c>
      <c r="E74" s="12">
        <v>0</v>
      </c>
      <c r="F74" s="12">
        <f t="shared" si="5"/>
        <v>0</v>
      </c>
      <c r="G74" s="11" t="s">
        <v>99</v>
      </c>
    </row>
    <row r="75" ht="20" customHeight="1" spans="1:7">
      <c r="A75" s="11">
        <v>12</v>
      </c>
      <c r="B75" s="11" t="s">
        <v>125</v>
      </c>
      <c r="C75" s="14" t="s">
        <v>61</v>
      </c>
      <c r="D75" s="15">
        <v>4</v>
      </c>
      <c r="E75" s="12">
        <v>0</v>
      </c>
      <c r="F75" s="12">
        <f t="shared" si="5"/>
        <v>0</v>
      </c>
      <c r="G75" s="11" t="s">
        <v>125</v>
      </c>
    </row>
    <row r="76" ht="20" customHeight="1" spans="1:7">
      <c r="A76" s="11">
        <v>13</v>
      </c>
      <c r="B76" s="11" t="s">
        <v>126</v>
      </c>
      <c r="C76" s="11" t="s">
        <v>103</v>
      </c>
      <c r="D76" s="15">
        <v>11</v>
      </c>
      <c r="E76" s="12">
        <v>0</v>
      </c>
      <c r="F76" s="12">
        <f t="shared" si="5"/>
        <v>0</v>
      </c>
      <c r="G76" s="11" t="s">
        <v>126</v>
      </c>
    </row>
    <row r="77" ht="20" customHeight="1" spans="1:7">
      <c r="A77" s="11">
        <v>14</v>
      </c>
      <c r="B77" s="11" t="s">
        <v>127</v>
      </c>
      <c r="C77" s="11" t="s">
        <v>103</v>
      </c>
      <c r="D77" s="15">
        <v>1</v>
      </c>
      <c r="E77" s="12">
        <v>0</v>
      </c>
      <c r="F77" s="12">
        <f t="shared" si="5"/>
        <v>0</v>
      </c>
      <c r="G77" s="11" t="s">
        <v>127</v>
      </c>
    </row>
    <row r="78" ht="20" customHeight="1" spans="1:7">
      <c r="A78" s="11">
        <v>15</v>
      </c>
      <c r="B78" s="11" t="s">
        <v>128</v>
      </c>
      <c r="C78" s="11" t="s">
        <v>103</v>
      </c>
      <c r="D78" s="15">
        <v>4</v>
      </c>
      <c r="E78" s="12">
        <v>0</v>
      </c>
      <c r="F78" s="12">
        <f t="shared" si="5"/>
        <v>0</v>
      </c>
      <c r="G78" s="11" t="s">
        <v>129</v>
      </c>
    </row>
    <row r="79" ht="20" customHeight="1" spans="1:7">
      <c r="A79" s="11">
        <v>17</v>
      </c>
      <c r="B79" s="11" t="s">
        <v>130</v>
      </c>
      <c r="C79" s="11" t="s">
        <v>61</v>
      </c>
      <c r="D79" s="15">
        <v>12</v>
      </c>
      <c r="E79" s="12">
        <v>0</v>
      </c>
      <c r="F79" s="12">
        <f t="shared" si="5"/>
        <v>0</v>
      </c>
      <c r="G79" s="11" t="s">
        <v>130</v>
      </c>
    </row>
    <row r="80" ht="20" customHeight="1" spans="1:7">
      <c r="A80" s="11">
        <v>18</v>
      </c>
      <c r="B80" s="11" t="s">
        <v>131</v>
      </c>
      <c r="C80" s="11" t="s">
        <v>61</v>
      </c>
      <c r="D80" s="15">
        <v>11</v>
      </c>
      <c r="E80" s="12">
        <v>0</v>
      </c>
      <c r="F80" s="12">
        <f t="shared" si="5"/>
        <v>0</v>
      </c>
      <c r="G80" s="11" t="s">
        <v>131</v>
      </c>
    </row>
    <row r="81" ht="20" customHeight="1" spans="1:7">
      <c r="A81" s="11">
        <v>19</v>
      </c>
      <c r="B81" s="11" t="s">
        <v>132</v>
      </c>
      <c r="C81" s="11" t="s">
        <v>61</v>
      </c>
      <c r="D81" s="15">
        <v>2</v>
      </c>
      <c r="E81" s="12">
        <v>0</v>
      </c>
      <c r="F81" s="12">
        <f t="shared" si="5"/>
        <v>0</v>
      </c>
      <c r="G81" s="11" t="s">
        <v>133</v>
      </c>
    </row>
    <row r="82" ht="20" customHeight="1" spans="1:7">
      <c r="A82" s="11">
        <v>20</v>
      </c>
      <c r="B82" s="11" t="s">
        <v>134</v>
      </c>
      <c r="C82" s="11" t="s">
        <v>61</v>
      </c>
      <c r="D82" s="15">
        <v>4</v>
      </c>
      <c r="E82" s="12">
        <v>0</v>
      </c>
      <c r="F82" s="12">
        <f t="shared" si="5"/>
        <v>0</v>
      </c>
      <c r="G82" s="11" t="s">
        <v>134</v>
      </c>
    </row>
    <row r="83" ht="20" customHeight="1" spans="1:7">
      <c r="A83" s="16"/>
      <c r="B83" s="13" t="s">
        <v>6</v>
      </c>
      <c r="C83" s="14"/>
      <c r="D83" s="15"/>
      <c r="E83" s="15"/>
      <c r="F83" s="15">
        <f>SUM(F64:F82)</f>
        <v>0</v>
      </c>
      <c r="G83" s="11"/>
    </row>
    <row r="84" ht="20" customHeight="1" spans="1:7">
      <c r="A84" s="17" t="s">
        <v>135</v>
      </c>
      <c r="B84" s="17"/>
      <c r="C84" s="17"/>
      <c r="D84" s="17"/>
      <c r="E84" s="17"/>
      <c r="F84" s="17"/>
      <c r="G84" s="17"/>
    </row>
    <row r="85" ht="20" customHeight="1" spans="1:7">
      <c r="A85" s="14">
        <v>1</v>
      </c>
      <c r="B85" s="14" t="s">
        <v>136</v>
      </c>
      <c r="C85" s="14" t="s">
        <v>14</v>
      </c>
      <c r="D85" s="15">
        <v>1</v>
      </c>
      <c r="E85" s="12">
        <v>0</v>
      </c>
      <c r="F85" s="15">
        <f t="shared" ref="F85:F96" si="6">E85*D85</f>
        <v>0</v>
      </c>
      <c r="G85" s="14" t="s">
        <v>137</v>
      </c>
    </row>
    <row r="86" ht="20" customHeight="1" spans="1:7">
      <c r="A86" s="14">
        <v>2</v>
      </c>
      <c r="B86" s="14" t="s">
        <v>138</v>
      </c>
      <c r="C86" s="14" t="s">
        <v>139</v>
      </c>
      <c r="D86" s="15">
        <v>5</v>
      </c>
      <c r="E86" s="12">
        <v>0</v>
      </c>
      <c r="F86" s="15">
        <f t="shared" si="6"/>
        <v>0</v>
      </c>
      <c r="G86" s="11" t="s">
        <v>140</v>
      </c>
    </row>
    <row r="87" ht="20" customHeight="1" spans="1:7">
      <c r="A87" s="14">
        <v>4</v>
      </c>
      <c r="B87" s="14" t="s">
        <v>141</v>
      </c>
      <c r="C87" s="14" t="s">
        <v>142</v>
      </c>
      <c r="D87" s="15">
        <v>10</v>
      </c>
      <c r="E87" s="12">
        <v>0</v>
      </c>
      <c r="F87" s="15">
        <f t="shared" si="6"/>
        <v>0</v>
      </c>
      <c r="G87" s="11"/>
    </row>
    <row r="88" ht="20" customHeight="1" spans="1:7">
      <c r="A88" s="14">
        <v>5</v>
      </c>
      <c r="B88" s="14" t="s">
        <v>143</v>
      </c>
      <c r="C88" s="14" t="s">
        <v>144</v>
      </c>
      <c r="D88" s="15">
        <v>4</v>
      </c>
      <c r="E88" s="12">
        <v>0</v>
      </c>
      <c r="F88" s="15">
        <f t="shared" si="6"/>
        <v>0</v>
      </c>
      <c r="G88" s="11"/>
    </row>
    <row r="89" ht="20" customHeight="1" spans="1:7">
      <c r="A89" s="14">
        <v>6</v>
      </c>
      <c r="B89" s="14" t="s">
        <v>145</v>
      </c>
      <c r="C89" s="14" t="s">
        <v>146</v>
      </c>
      <c r="D89" s="15">
        <v>4</v>
      </c>
      <c r="E89" s="12">
        <v>0</v>
      </c>
      <c r="F89" s="15">
        <f t="shared" si="6"/>
        <v>0</v>
      </c>
      <c r="G89" s="11"/>
    </row>
    <row r="90" ht="20" customHeight="1" spans="1:7">
      <c r="A90" s="14">
        <v>7</v>
      </c>
      <c r="B90" s="14" t="s">
        <v>147</v>
      </c>
      <c r="C90" s="14" t="s">
        <v>146</v>
      </c>
      <c r="D90" s="15">
        <v>4</v>
      </c>
      <c r="E90" s="12">
        <v>0</v>
      </c>
      <c r="F90" s="15">
        <f t="shared" si="6"/>
        <v>0</v>
      </c>
      <c r="G90" s="11"/>
    </row>
    <row r="91" ht="20" customHeight="1" spans="1:7">
      <c r="A91" s="14">
        <v>8</v>
      </c>
      <c r="B91" s="14" t="s">
        <v>148</v>
      </c>
      <c r="C91" s="14" t="s">
        <v>146</v>
      </c>
      <c r="D91" s="15">
        <v>4</v>
      </c>
      <c r="E91" s="12">
        <v>0</v>
      </c>
      <c r="F91" s="15">
        <f t="shared" si="6"/>
        <v>0</v>
      </c>
      <c r="G91" s="11"/>
    </row>
    <row r="92" ht="20" customHeight="1" spans="1:7">
      <c r="A92" s="14">
        <v>9</v>
      </c>
      <c r="B92" s="14" t="s">
        <v>149</v>
      </c>
      <c r="C92" s="14" t="s">
        <v>14</v>
      </c>
      <c r="D92" s="15">
        <v>1</v>
      </c>
      <c r="E92" s="12">
        <v>0</v>
      </c>
      <c r="F92" s="15">
        <f t="shared" si="6"/>
        <v>0</v>
      </c>
      <c r="G92" s="14" t="s">
        <v>150</v>
      </c>
    </row>
    <row r="93" ht="20" customHeight="1" spans="1:7">
      <c r="A93" s="14">
        <v>10</v>
      </c>
      <c r="B93" s="14" t="s">
        <v>151</v>
      </c>
      <c r="C93" s="14" t="s">
        <v>14</v>
      </c>
      <c r="D93" s="15">
        <v>1</v>
      </c>
      <c r="E93" s="12">
        <v>0</v>
      </c>
      <c r="F93" s="15">
        <f t="shared" si="6"/>
        <v>0</v>
      </c>
      <c r="G93" s="14" t="s">
        <v>152</v>
      </c>
    </row>
    <row r="94" ht="20" customHeight="1" spans="1:7">
      <c r="A94" s="14">
        <v>11</v>
      </c>
      <c r="B94" s="14" t="s">
        <v>153</v>
      </c>
      <c r="C94" s="14" t="s">
        <v>14</v>
      </c>
      <c r="D94" s="15">
        <v>1</v>
      </c>
      <c r="E94" s="12">
        <v>0</v>
      </c>
      <c r="F94" s="15">
        <f t="shared" si="6"/>
        <v>0</v>
      </c>
      <c r="G94" s="14" t="s">
        <v>154</v>
      </c>
    </row>
    <row r="95" ht="20" customHeight="1" spans="1:7">
      <c r="A95" s="14">
        <v>12</v>
      </c>
      <c r="B95" s="14" t="s">
        <v>155</v>
      </c>
      <c r="C95" s="14" t="s">
        <v>14</v>
      </c>
      <c r="D95" s="15">
        <v>1</v>
      </c>
      <c r="E95" s="12">
        <v>0</v>
      </c>
      <c r="F95" s="15">
        <f t="shared" si="6"/>
        <v>0</v>
      </c>
      <c r="G95" s="14" t="s">
        <v>155</v>
      </c>
    </row>
    <row r="96" ht="20" customHeight="1" spans="1:7">
      <c r="A96" s="14">
        <v>13</v>
      </c>
      <c r="B96" s="14" t="s">
        <v>156</v>
      </c>
      <c r="C96" s="14" t="s">
        <v>14</v>
      </c>
      <c r="D96" s="15">
        <v>1</v>
      </c>
      <c r="E96" s="12">
        <v>0</v>
      </c>
      <c r="F96" s="15">
        <f t="shared" si="6"/>
        <v>0</v>
      </c>
      <c r="G96" s="14" t="s">
        <v>157</v>
      </c>
    </row>
    <row r="97" ht="20" customHeight="1" spans="1:7">
      <c r="A97" s="16"/>
      <c r="B97" s="14" t="s">
        <v>6</v>
      </c>
      <c r="C97" s="14"/>
      <c r="D97" s="15"/>
      <c r="E97" s="15"/>
      <c r="F97" s="15">
        <f>SUM(F85:F96)</f>
        <v>0</v>
      </c>
      <c r="G97" s="11"/>
    </row>
    <row r="98" ht="23" customHeight="1" spans="1:7">
      <c r="A98" s="18" t="s">
        <v>158</v>
      </c>
      <c r="B98" s="18" t="s">
        <v>159</v>
      </c>
      <c r="C98" s="18"/>
      <c r="D98" s="18"/>
      <c r="E98" s="18"/>
      <c r="F98" s="18">
        <f>F10+F23+F33+F53+F62+F83+F97</f>
        <v>0</v>
      </c>
      <c r="G98" s="8" t="s">
        <v>160</v>
      </c>
    </row>
    <row r="99" ht="23" customHeight="1" spans="1:7">
      <c r="A99" s="18" t="s">
        <v>161</v>
      </c>
      <c r="B99" s="18" t="s">
        <v>162</v>
      </c>
      <c r="C99" s="19">
        <v>0.03</v>
      </c>
      <c r="D99" s="18"/>
      <c r="E99" s="18"/>
      <c r="F99" s="18">
        <f>SUM(F98*3%)</f>
        <v>0</v>
      </c>
      <c r="G99" s="8" t="s">
        <v>163</v>
      </c>
    </row>
    <row r="100" ht="23" customHeight="1" spans="1:7">
      <c r="A100" s="18" t="s">
        <v>164</v>
      </c>
      <c r="B100" s="18" t="s">
        <v>165</v>
      </c>
      <c r="C100" s="19">
        <v>0.09</v>
      </c>
      <c r="D100" s="18"/>
      <c r="E100" s="18"/>
      <c r="F100" s="18">
        <f>SUM(F98*9%)</f>
        <v>0</v>
      </c>
      <c r="G100" s="18" t="s">
        <v>165</v>
      </c>
    </row>
    <row r="101" ht="23" customHeight="1" spans="1:7">
      <c r="A101" s="18"/>
      <c r="B101" s="18" t="s">
        <v>166</v>
      </c>
      <c r="C101" s="18" t="s">
        <v>167</v>
      </c>
      <c r="D101" s="18"/>
      <c r="E101" s="18"/>
      <c r="F101" s="18">
        <f>SUM(F98:F100)</f>
        <v>0</v>
      </c>
      <c r="G101" s="18" t="s">
        <v>168</v>
      </c>
    </row>
  </sheetData>
  <mergeCells count="17">
    <mergeCell ref="A1:G1"/>
    <mergeCell ref="A3:G3"/>
    <mergeCell ref="A4:G4"/>
    <mergeCell ref="A11:G11"/>
    <mergeCell ref="A24:G24"/>
    <mergeCell ref="A25:G25"/>
    <mergeCell ref="A34:G34"/>
    <mergeCell ref="A54:G54"/>
    <mergeCell ref="A63:G63"/>
    <mergeCell ref="A84:G84"/>
    <mergeCell ref="C98:E98"/>
    <mergeCell ref="C99:E99"/>
    <mergeCell ref="C100:E100"/>
    <mergeCell ref="C101:E101"/>
    <mergeCell ref="G42:G43"/>
    <mergeCell ref="G86:G91"/>
    <mergeCell ref="E70:F71"/>
  </mergeCells>
  <pageMargins left="0.472222222222222" right="0.314583333333333" top="0.275" bottom="0.472222222222222" header="0.156944444444444" footer="0.236111111111111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1楼及3楼车间工程量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Ahome</cp:lastModifiedBy>
  <dcterms:created xsi:type="dcterms:W3CDTF">2022-12-12T21:24:00Z</dcterms:created>
  <dcterms:modified xsi:type="dcterms:W3CDTF">2024-06-20T05:33:50Z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AA0FAE8915DE477499D7400D3A42BD23_13</vt:lpwstr>
  </property>
  <property fmtid="{D5CDD505-2E9C-101B-9397-08002B2CF9AE}" pid="3" name="KSOProductBuildVer">
    <vt:lpwstr>2052-12.1.0.16412</vt:lpwstr>
  </property>
  <property fmtid="{D5CDD505-2E9C-101B-9397-08002B2CF9AE}" pid="4" name="KSOReadingLayout">
    <vt:bool>true</vt:bool>
  </property>
</Properties>
</file>